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5566031be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バタークッキー原価" sheetId="1" r:id="Rc02f90de994143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0&quot;円&quot;;(#,##0.00)&quot;円&quot;;0.00&quot;円&quot;"/>
    <x:numFmt numFmtId="201" formatCode="#,##0&quot;円&quot;;(#,##0)&quot;円&quot;;0&quot;円&quot;"/>
    <x:numFmt numFmtId="202" formatCode="0.0000%"/>
    <x:numFmt numFmtId="203" formatCode="#,##0.00"/>
    <x:numFmt numFmtId="204" formatCode="0%"/>
    <x:numFmt numFmtId="205" formatCode="#,##0.00;(#,##0.00);0.00"/>
    <x:numFmt numFmtId="206" formatCode="0.0%"/>
  </x:numFmts>
  <x:fonts count="15">
    <x:font>
      <x:sz val="11"/>
      <x:name val="Carlito"/>
    </x:font>
    <x:font>
      <x:sz val="11"/>
      <x:color rgb="FF1D3C42"/>
      <x:name val="Yu Gothic"/>
    </x:font>
    <x:font>
      <x:b/>
      <x:sz val="17"/>
      <x:color rgb="FF1D3C42"/>
      <x:name val="Yu Gothic"/>
    </x:font>
    <x:font>
      <x:b/>
      <x:sz val="16"/>
      <x:color rgb="FF1D3C42"/>
      <x:name val="Yu Gothic"/>
    </x:font>
    <x:font>
      <x:b/>
      <x:sz val="11"/>
      <x:color rgb="FF963F35"/>
      <x:name val="Yu Gothic"/>
    </x:font>
    <x:font>
      <x:sz val="10"/>
      <x:color rgb="FF52636C"/>
      <x:name val="Yu Gothic"/>
    </x:font>
    <x:font>
      <x:i/>
      <x:sz val="10"/>
      <x:color rgb="FF52636C"/>
      <x:name val="Yu Gothic"/>
    </x:font>
    <x:font>
      <x:b/>
      <x:sz val="11"/>
      <x:color rgb="FFFFFFFF"/>
      <x:name val="Yu Gothic"/>
    </x:font>
    <x:font>
      <x:i/>
      <x:sz val="11"/>
      <x:color rgb="FF1D3C42"/>
      <x:name val="Yu Gothic"/>
    </x:font>
    <x:font>
      <x:b/>
      <x:sz val="11"/>
      <x:color rgb="FF1D3C42"/>
      <x:name val="Yu Gothic"/>
    </x:font>
    <x:font>
      <x:b/>
      <x:sz val="10"/>
      <x:color rgb="FF52636C"/>
      <x:name val="Yu Gothic"/>
    </x:font>
    <x:font>
      <x:sz val="11"/>
      <x:color rgb="FF1658A3"/>
      <x:name val="Yu Gothic"/>
    </x:font>
    <x:font>
      <x:sz val="11"/>
      <x:color rgb="FF111111"/>
      <x:name val="Yu Gothic"/>
    </x:font>
    <x:font>
      <x:b/>
      <x:sz val="11"/>
      <x:color rgb="FF111111"/>
      <x:name val="Yu Gothic"/>
    </x:font>
    <x:font>
      <x:i/>
      <x:sz val="11"/>
      <x:color rgb="FF111111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8E5DF"/>
      </x:patternFill>
    </x:fill>
    <x:fill>
      <x:patternFill patternType="solid">
        <x:fgColor rgb="FF963F35"/>
      </x:patternFill>
    </x:fill>
    <x:fill>
      <x:patternFill patternType="solid">
        <x:fgColor rgb="FFEDF4FF"/>
      </x:patternFill>
    </x:fill>
  </x:fills>
  <x:borders count="4">
    <x:border/>
    <x:border>
      <x:bottom style="thin">
        <x:color rgb="FF963F35"/>
      </x:bottom>
    </x:border>
    <x:border>
      <x:bottom style="thin">
        <x:color rgb="FFD8E1E4"/>
      </x:bottom>
    </x:border>
    <x:border>
      <x:top style="thin">
        <x:color rgb="FF963F35"/>
      </x:top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 wrapText="0"/>
    </x:xf>
    <x:xf numFmtId="200" fontId="3" fillId="2" borderId="0" xfId="0" applyNumberFormat="1" applyFont="1" applyFill="1" applyBorder="1" applyAlignment="1">
      <x:alignment vertical="center" wrapText="0"/>
    </x:xf>
    <x:xf numFmtId="201" fontId="3" fillId="2" borderId="0" xfId="0" applyNumberFormat="1" applyFont="1" applyFill="1" applyBorder="1" applyAlignment="1">
      <x:alignment vertical="center" wrapText="0"/>
    </x:xf>
    <x:xf numFmtId="202" fontId="3" fillId="2" borderId="0" xfId="0" applyNumberFormat="1" applyFont="1" applyFill="1" applyBorder="1" applyAlignment="1">
      <x:alignment vertical="center" wrapText="0"/>
    </x:xf>
    <x:xf numFmtId="0" fontId="1" fillId="0" borderId="2" xfId="0" applyNumberFormat="1" applyFont="1" applyFill="1" applyBorder="1" applyAlignment="1">
      <x:alignment vertical="center" wrapText="0"/>
    </x:xf>
    <x:xf numFmtId="0" fontId="4" fillId="0" borderId="2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7" fillId="3" borderId="0" xfId="0" applyNumberFormat="1" applyFont="1" applyFill="1" applyBorder="1" applyAlignment="1">
      <x:alignment vertical="center" wrapText="0"/>
    </x:xf>
    <x:xf numFmtId="0" fontId="7" fillId="3" borderId="0" xfId="0" applyNumberFormat="1" applyFont="1" applyFill="1" applyBorder="1" applyAlignment="1">
      <x:alignment horizontal="center" vertical="center" wrapText="0"/>
    </x:xf>
    <x:xf numFmtId="203" fontId="1" fillId="0" borderId="0" xfId="0" applyNumberFormat="1" applyFont="1" applyFill="1" applyBorder="1" applyAlignment="1">
      <x:alignment vertical="center" wrapText="0"/>
    </x:xf>
    <x:xf numFmtId="203" fontId="1" fillId="0" borderId="2" xfId="0" applyNumberFormat="1" applyFont="1" applyFill="1" applyBorder="1" applyAlignment="1">
      <x:alignment vertical="center" wrapText="0"/>
    </x:xf>
    <x:xf numFmtId="204" fontId="1" fillId="0" borderId="0" xfId="0" applyNumberFormat="1" applyFont="1" applyFill="1" applyBorder="1" applyAlignment="1">
      <x:alignment vertical="center" wrapText="0"/>
    </x:xf>
    <x:xf numFmtId="204" fontId="1" fillId="0" borderId="2" xfId="0" applyNumberFormat="1" applyFont="1" applyFill="1" applyBorder="1" applyAlignment="1">
      <x:alignment vertical="center" wrapText="0"/>
    </x:xf>
    <x:xf numFmtId="205" fontId="1" fillId="0" borderId="0" xfId="0" applyNumberFormat="1" applyFont="1" applyFill="1" applyBorder="1" applyAlignment="1">
      <x:alignment vertical="center" wrapText="0"/>
    </x:xf>
    <x:xf numFmtId="205" fontId="1" fillId="0" borderId="2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 applyAlignment="1">
      <x:alignment vertical="center" wrapText="0"/>
    </x:xf>
    <x:xf numFmtId="205" fontId="8" fillId="0" borderId="0" xfId="0" applyNumberFormat="1" applyFont="1" applyFill="1" applyBorder="1" applyAlignment="1">
      <x:alignment vertical="center" wrapText="0"/>
    </x:xf>
    <x:xf numFmtId="202" fontId="8" fillId="0" borderId="0" xfId="0" applyNumberFormat="1" applyFont="1" applyFill="1" applyBorder="1" applyAlignment="1">
      <x:alignment vertical="center" wrapText="0"/>
    </x:xf>
    <x:xf numFmtId="205" fontId="1" fillId="2" borderId="0" xfId="0" applyNumberFormat="1" applyFont="1" applyFill="1" applyBorder="1" applyAlignment="1">
      <x:alignment vertical="center" wrapText="0"/>
    </x:xf>
    <x:xf numFmtId="0" fontId="9" fillId="2" borderId="0" xfId="0" applyNumberFormat="1" applyFont="1" applyFill="1" applyBorder="1" applyAlignment="1">
      <x:alignment vertical="center" wrapText="0"/>
    </x:xf>
    <x:xf numFmtId="205" fontId="9" fillId="2" borderId="0" xfId="0" applyNumberFormat="1" applyFont="1" applyFill="1" applyBorder="1" applyAlignment="1">
      <x:alignment vertical="center" wrapText="0"/>
    </x:xf>
    <x:xf numFmtId="0" fontId="9" fillId="2" borderId="3" xfId="0" applyNumberFormat="1" applyFont="1" applyFill="1" applyBorder="1" applyAlignment="1">
      <x:alignment vertical="center" wrapText="0"/>
    </x:xf>
    <x:xf numFmtId="205" fontId="9" fillId="2" borderId="3" xfId="0" applyNumberFormat="1" applyFont="1" applyFill="1" applyBorder="1" applyAlignment="1">
      <x:alignment vertical="center" wrapText="0"/>
    </x:xf>
    <x:xf numFmtId="205" fontId="5" fillId="0" borderId="0" xfId="0" applyNumberFormat="1" applyFont="1" applyFill="1" applyBorder="1" applyAlignment="1">
      <x:alignment vertical="center" wrapText="0"/>
    </x:xf>
    <x:xf numFmtId="0" fontId="10" fillId="2" borderId="3" xfId="0" applyNumberFormat="1" applyFont="1" applyFill="1" applyBorder="1" applyAlignment="1">
      <x:alignment vertical="center" wrapText="0"/>
    </x:xf>
    <x:xf numFmtId="205" fontId="10" fillId="2" borderId="3" xfId="0" applyNumberFormat="1" applyFont="1" applyFill="1" applyBorder="1" applyAlignment="1">
      <x:alignment vertical="center" wrapText="0"/>
    </x:xf>
    <x:xf numFmtId="205" fontId="6" fillId="0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11" fillId="4" borderId="0" xfId="0" applyNumberFormat="1" applyFont="1" applyFill="1" applyBorder="1" applyAlignment="1">
      <x:alignment vertical="center" wrapText="0"/>
    </x:xf>
    <x:xf numFmtId="0" fontId="11" fillId="4" borderId="0" xfId="0" applyNumberFormat="1" applyFont="1" applyFill="1" applyBorder="1" applyAlignment="1">
      <x:alignment horizontal="right" vertical="center" wrapText="0"/>
    </x:xf>
    <x:xf numFmtId="203" fontId="1" fillId="4" borderId="0" xfId="0" applyNumberFormat="1" applyFont="1" applyFill="1" applyBorder="1" applyAlignment="1">
      <x:alignment vertical="center" wrapText="0"/>
    </x:xf>
    <x:xf numFmtId="203" fontId="1" fillId="4" borderId="2" xfId="0" applyNumberFormat="1" applyFont="1" applyFill="1" applyBorder="1" applyAlignment="1">
      <x:alignment vertical="center" wrapText="0"/>
    </x:xf>
    <x:xf numFmtId="203" fontId="11" fillId="4" borderId="0" xfId="0" applyNumberFormat="1" applyFont="1" applyFill="1" applyBorder="1" applyAlignment="1">
      <x:alignment vertical="center" wrapText="0"/>
    </x:xf>
    <x:xf numFmtId="203" fontId="11" fillId="4" borderId="2" xfId="0" applyNumberFormat="1" applyFont="1" applyFill="1" applyBorder="1" applyAlignment="1">
      <x:alignment vertical="center" wrapText="0"/>
    </x:xf>
    <x:xf numFmtId="203" fontId="11" fillId="4" borderId="0" xfId="0" applyNumberFormat="1" applyFont="1" applyFill="1" applyBorder="1" applyAlignment="1">
      <x:alignment horizontal="right" vertical="center" wrapText="0"/>
    </x:xf>
    <x:xf numFmtId="203" fontId="11" fillId="4" borderId="2" xfId="0" applyNumberFormat="1" applyFont="1" applyFill="1" applyBorder="1" applyAlignment="1">
      <x:alignment horizontal="right" vertical="center" wrapText="0"/>
    </x:xf>
    <x:xf numFmtId="204" fontId="1" fillId="4" borderId="0" xfId="0" applyNumberFormat="1" applyFont="1" applyFill="1" applyBorder="1" applyAlignment="1">
      <x:alignment vertical="center" wrapText="0"/>
    </x:xf>
    <x:xf numFmtId="204" fontId="1" fillId="4" borderId="2" xfId="0" applyNumberFormat="1" applyFont="1" applyFill="1" applyBorder="1" applyAlignment="1">
      <x:alignment vertical="center" wrapText="0"/>
    </x:xf>
    <x:xf numFmtId="204" fontId="11" fillId="4" borderId="0" xfId="0" applyNumberFormat="1" applyFont="1" applyFill="1" applyBorder="1" applyAlignment="1">
      <x:alignment vertical="center" wrapText="0"/>
    </x:xf>
    <x:xf numFmtId="204" fontId="11" fillId="4" borderId="2" xfId="0" applyNumberFormat="1" applyFont="1" applyFill="1" applyBorder="1" applyAlignment="1">
      <x:alignment vertical="center" wrapText="0"/>
    </x:xf>
    <x:xf numFmtId="204" fontId="11" fillId="4" borderId="0" xfId="0" applyNumberFormat="1" applyFont="1" applyFill="1" applyBorder="1" applyAlignment="1">
      <x:alignment horizontal="right" vertical="center" wrapText="0"/>
    </x:xf>
    <x:xf numFmtId="204" fontId="11" fillId="4" borderId="2" xfId="0" applyNumberFormat="1" applyFont="1" applyFill="1" applyBorder="1" applyAlignment="1">
      <x:alignment horizontal="right" vertical="center" wrapText="0"/>
    </x:xf>
    <x:xf numFmtId="206" fontId="11" fillId="4" borderId="0" xfId="0" applyNumberFormat="1" applyFont="1" applyFill="1" applyBorder="1" applyAlignment="1">
      <x:alignment horizontal="right" vertical="center" wrapText="0"/>
    </x:xf>
    <x:xf numFmtId="205" fontId="1" fillId="0" borderId="0" xfId="0" applyNumberFormat="1" applyFont="1" applyFill="1" applyBorder="1" applyAlignment="1">
      <x:alignment horizontal="right" vertical="center" wrapText="0"/>
    </x:xf>
    <x:xf numFmtId="205" fontId="1" fillId="0" borderId="2" xfId="0" applyNumberFormat="1" applyFont="1" applyFill="1" applyBorder="1" applyAlignment="1">
      <x:alignment horizontal="right" vertical="center" wrapText="0"/>
    </x:xf>
    <x:xf numFmtId="205" fontId="5" fillId="0" borderId="0" xfId="0" applyNumberFormat="1" applyFont="1" applyFill="1" applyBorder="1" applyAlignment="1">
      <x:alignment horizontal="right" vertical="center" wrapText="0"/>
    </x:xf>
    <x:xf numFmtId="205" fontId="10" fillId="2" borderId="3" xfId="0" applyNumberFormat="1" applyFont="1" applyFill="1" applyBorder="1" applyAlignment="1">
      <x:alignment horizontal="right" vertical="center" wrapText="0"/>
    </x:xf>
    <x:xf numFmtId="205" fontId="9" fillId="2" borderId="3" xfId="0" applyNumberFormat="1" applyFont="1" applyFill="1" applyBorder="1" applyAlignment="1">
      <x:alignment horizontal="right" vertical="center" wrapText="0"/>
    </x:xf>
    <x:xf numFmtId="205" fontId="6" fillId="0" borderId="0" xfId="0" applyNumberFormat="1" applyFont="1" applyFill="1" applyBorder="1" applyAlignment="1">
      <x:alignment horizontal="right" vertical="center" wrapText="0"/>
    </x:xf>
    <x:xf numFmtId="202" fontId="8" fillId="0" borderId="0" xfId="0" applyNumberFormat="1" applyFont="1" applyFill="1" applyBorder="1" applyAlignment="1">
      <x:alignment horizontal="right" vertical="center" wrapText="0"/>
    </x:xf>
    <x:xf numFmtId="200" fontId="3" fillId="2" borderId="0" xfId="0" applyNumberFormat="1" applyFont="1" applyFill="1" applyBorder="1" applyAlignment="1">
      <x:alignment horizontal="right" vertical="center" wrapText="0"/>
    </x:xf>
    <x:xf numFmtId="201" fontId="3" fillId="2" borderId="0" xfId="0" applyNumberFormat="1" applyFont="1" applyFill="1" applyBorder="1" applyAlignment="1">
      <x:alignment horizontal="right" vertical="center" wrapText="0"/>
    </x:xf>
    <x:xf numFmtId="202" fontId="3" fillId="2" borderId="0" xfId="0" applyNumberFormat="1" applyFont="1" applyFill="1" applyBorder="1" applyAlignment="1">
      <x:alignment horizontal="right" vertical="center" wrapText="0"/>
    </x:xf>
    <x:xf numFmtId="205" fontId="12" fillId="0" borderId="0" xfId="0" applyNumberFormat="1" applyFont="1" applyFill="1" applyBorder="1" applyAlignment="1">
      <x:alignment horizontal="right" vertical="center" wrapText="0"/>
    </x:xf>
    <x:xf numFmtId="205" fontId="12" fillId="0" borderId="2" xfId="0" applyNumberFormat="1" applyFont="1" applyFill="1" applyBorder="1" applyAlignment="1">
      <x:alignment horizontal="right" vertical="center" wrapText="0"/>
    </x:xf>
    <x:xf numFmtId="205" fontId="13" fillId="2" borderId="3" xfId="0" applyNumberFormat="1" applyFont="1" applyFill="1" applyBorder="1" applyAlignment="1">
      <x:alignment horizontal="right" vertical="center" wrapText="0"/>
    </x:xf>
    <x:xf numFmtId="202" fontId="14" fillId="0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7">
    <x:dxf>
      <x:font>
        <x:b/>
        <x:color rgb="FFA11D1D"/>
      </x:font>
      <x:fill>
        <x:patternFill patternType="solid">
          <x:bgColor rgb="FFFCE7E7"/>
        </x:patternFill>
      </x:fill>
    </x:dxf>
    <x:dxf>
      <x:font>
        <x:b/>
        <x:color rgb="FFA11D1D"/>
      </x:font>
      <x:fill>
        <x:patternFill patternType="solid">
          <x:bgColor rgb="FFFCE7E7"/>
        </x:patternFill>
      </x:fill>
    </x:dxf>
    <x:dxf>
      <x:font>
        <x:b/>
        <x:color rgb="FFA11D1D"/>
      </x:font>
      <x:fill>
        <x:patternFill patternType="solid">
          <x:bgColor rgb="FFFCE7E7"/>
        </x:patternFill>
      </x:fill>
    </x:dxf>
    <x:dxf>
      <x:font>
        <x:b/>
        <x:color rgb="FFA11D1D"/>
      </x:font>
      <x:fill>
        <x:patternFill patternType="solid">
          <x:bgColor rgb="FFFCE7E7"/>
        </x:patternFill>
      </x:fill>
    </x:dxf>
    <x:dxf>
      <x:font>
        <x:b/>
        <x:color rgb="FFA11D1D"/>
      </x:font>
      <x:fill>
        <x:patternFill patternType="solid">
          <x:bgColor rgb="FFFCE7E7"/>
        </x:patternFill>
      </x:fill>
    </x:dxf>
    <x:dxf>
      <x:font>
        <x:b/>
        <x:color rgb="FFA11D1D"/>
      </x:font>
      <x:fill>
        <x:patternFill patternType="solid">
          <x:bgColor rgb="FFFCE7E7"/>
        </x:patternFill>
      </x:fill>
    </x:dxf>
    <x:dxf>
      <x:font>
        <x:b/>
        <x:color rgb="FFA11D1D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ca706a0c84c77" /><Relationship Type="http://schemas.openxmlformats.org/officeDocument/2006/relationships/theme" Target="/xl/theme/theme1.xml" Id="Ra04d48d88e984d9d" /><Relationship Type="http://schemas.openxmlformats.org/officeDocument/2006/relationships/sharedStrings" Target="/xl/sharedStrings.xml" Id="Re3f6f4b4608a4216" /><Relationship Type="http://schemas.openxmlformats.org/officeDocument/2006/relationships/worksheet" Target="/xl/worksheets/sheet1.xml" Id="Rc02f90de994143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63F35"/>
  </x:sheetPr>
  <x:sheetViews>
    <x:sheetView showGridLines="0" workbookViewId="0"/>
  </x:sheetViews>
  <x:sheetFormatPr defaultRowHeight="15"/>
  <x:cols>
    <x:col min="1" max="1" width="28" hidden="0" customWidth="1"/>
    <x:col min="2" max="2" width="15" hidden="0" customWidth="1"/>
    <x:col min="3" max="3" width="12" hidden="0" customWidth="1"/>
    <x:col min="4" max="4" width="22" hidden="0" customWidth="1"/>
    <x:col min="5" max="5" width="15" hidden="0" customWidth="1"/>
    <x:col min="6" max="6" width="13" hidden="0" customWidth="1"/>
    <x:col min="7" max="7" width="19" hidden="0" customWidth="1"/>
    <x:col min="8" max="8" width="17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</x:row>
    <x:row r="2" ht="32" customHeight="1">
      <x:c r="A2" s="4" t="str">
        <x:v>Recipe Cost  バタークッキー原価表</x:v>
      </x:c>
      <x:c r="B2" s="4"/>
      <x:c r="C2" s="4"/>
      <x:c r="D2" s="4"/>
      <x:c r="E2" s="4"/>
      <x:c r="F2" s="4"/>
      <x:c r="G2" s="4"/>
      <x:c r="H2" s="4"/>
    </x:row>
    <x:row r="3" ht="10" customHeight="1">
      <x:c r="A3" s="5"/>
      <x:c r="B3" s="5"/>
      <x:c r="C3" s="5"/>
      <x:c r="D3" s="5"/>
      <x:c r="E3" s="5"/>
      <x:c r="F3" s="5"/>
      <x:c r="G3" s="5"/>
      <x:c r="H3" s="5"/>
    </x:row>
    <x:row r="4" ht="25" customHeight="1">
      <x:c r="A4" s="3"/>
      <x:c r="B4" s="3"/>
      <x:c r="C4" s="3"/>
      <x:c r="D4" s="3"/>
      <x:c r="E4" s="3"/>
      <x:c r="F4" s="3"/>
      <x:c r="G4" s="3"/>
      <x:c r="H4" s="3"/>
    </x:row>
    <x:row r="5" ht="36" customHeight="1">
      <x:c r="A5" s="6" t="str">
        <x:v>1食あたりの原価</x:v>
      </x:c>
      <x:c r="B5" s="60" t="n">
        <x:f>H28</x:f>
        <x:v>154.5</x:v>
      </x:c>
      <x:c r="C5" s="6"/>
      <x:c r="D5" s="6" t="str">
        <x:v>総原価</x:v>
      </x:c>
      <x:c r="E5" s="61" t="n">
        <x:f>H27</x:f>
        <x:v>1854</x:v>
      </x:c>
      <x:c r="F5" s="6"/>
      <x:c r="G5" s="6" t="str">
        <x:v>売価</x:v>
      </x:c>
      <x:c r="H5" s="61" t="n">
        <x:f>IF(ISNUMBER(E11),E11,"要確認")</x:f>
        <x:v>480</x:v>
      </x:c>
    </x:row>
    <x:row r="6" ht="25" customHeight="1">
      <x:c r="A6" s="3"/>
      <x:c r="B6" s="3"/>
      <x:c r="C6" s="3"/>
      <x:c r="D6" s="3"/>
      <x:c r="E6" s="3"/>
      <x:c r="F6" s="3"/>
      <x:c r="G6" s="3"/>
      <x:c r="H6" s="3"/>
    </x:row>
    <x:row r="7" ht="36" customHeight="1">
      <x:c r="A7" s="6" t="str">
        <x:v>目標販売価格</x:v>
      </x:c>
      <x:c r="B7" s="60" t="n">
        <x:f>H29</x:f>
        <x:v>441.42857142857144</x:v>
      </x:c>
      <x:c r="C7" s="6"/>
      <x:c r="D7" s="6" t="str">
        <x:v>売価との差額</x:v>
      </x:c>
      <x:c r="E7" s="60" t="n">
        <x:f>H30</x:f>
        <x:v>325.5</x:v>
      </x:c>
      <x:c r="F7" s="6"/>
      <x:c r="G7" s="6" t="str">
        <x:v>差額率</x:v>
      </x:c>
      <x:c r="H7" s="62" t="n">
        <x:f>H31</x:f>
        <x:v>0.678125</x:v>
      </x:c>
    </x:row>
    <x:row r="8" ht="25" customHeight="1">
      <x:c r="A8" s="3"/>
      <x:c r="B8" s="3"/>
      <x:c r="C8" s="3"/>
      <x:c r="D8" s="3"/>
      <x:c r="E8" s="3"/>
      <x:c r="F8" s="3"/>
      <x:c r="G8" s="3"/>
      <x:c r="H8" s="3"/>
    </x:row>
    <x:row r="9" ht="25" customHeight="1">
      <x:c r="A9" s="12" t="str">
        <x:v>入力条件</x:v>
      </x:c>
      <x:c r="B9" s="11"/>
      <x:c r="C9" s="11"/>
      <x:c r="D9" s="11"/>
      <x:c r="E9" s="11"/>
      <x:c r="F9" s="11"/>
      <x:c r="G9" s="11"/>
      <x:c r="H9" s="11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</x:row>
    <x:row r="11" ht="25" customHeight="1">
      <x:c r="A11" s="3" t="str">
        <x:v>提供数（食）</x:v>
      </x:c>
      <x:c r="B11" s="39" t="n">
        <x:v>12</x:v>
      </x:c>
      <x:c r="C11" s="3"/>
      <x:c r="D11" s="3" t="str">
        <x:v>売価（円／食）</x:v>
      </x:c>
      <x:c r="E11" s="39" t="n">
        <x:v>480</x:v>
      </x:c>
      <x:c r="F11" s="3"/>
      <x:c r="G11" s="3" t="str">
        <x:v>目標マージン</x:v>
      </x:c>
      <x:c r="H11" s="52" t="n">
        <x:v>0.65</x:v>
      </x:c>
    </x:row>
    <x:row r="12" ht="25" customHeight="1">
      <x:c r="A12" s="13" t="str">
        <x:v>青いセルを変更すると、原価と販売価格の目安が更新されます。</x:v>
      </x:c>
      <x:c r="B12" s="13"/>
      <x:c r="C12" s="13"/>
      <x:c r="D12" s="13"/>
      <x:c r="E12" s="13"/>
      <x:c r="F12" s="13"/>
      <x:c r="G12" s="3" t="str">
        <x:v>税率</x:v>
      </x:c>
      <x:c r="H12" s="52" t="n">
        <x:v>0</x:v>
      </x:c>
    </x:row>
    <x:row r="13" ht="25" customHeight="1">
      <x:c r="A13" s="13" t="str">
        <x:v>使用量と購入量は同じ単位で入力してください。この例の歩留まりは100%です。</x:v>
      </x:c>
      <x:c r="B13" s="13"/>
      <x:c r="C13" s="13"/>
      <x:c r="D13" s="13"/>
      <x:c r="E13" s="13"/>
      <x:c r="F13" s="13"/>
      <x:c r="G13" s="3"/>
      <x:c r="H13" s="3"/>
    </x:row>
    <x:row r="14" ht="25" customHeight="1">
      <x:c r="A14" s="14" t="str">
        <x:v>出典：Recipe Cost の架空サンプルと実アプリ出力CSV（2026年9月7日）</x:v>
      </x:c>
      <x:c r="B14" s="14"/>
      <x:c r="C14" s="14"/>
      <x:c r="D14" s="14"/>
      <x:c r="E14" s="14"/>
      <x:c r="F14" s="14"/>
      <x:c r="G14" s="14"/>
      <x:c r="H14" s="14"/>
    </x:row>
    <x:row r="15" ht="25" customHeight="1">
      <x:c r="A15" s="3"/>
      <x:c r="B15" s="3"/>
      <x:c r="C15" s="3"/>
      <x:c r="D15" s="3"/>
      <x:c r="E15" s="3"/>
      <x:c r="F15" s="3"/>
      <x:c r="G15" s="3"/>
      <x:c r="H15" s="3"/>
    </x:row>
    <x:row r="16" ht="30" customHeight="1">
      <x:c r="A16" s="17" t="str">
        <x:v>材料</x:v>
      </x:c>
      <x:c r="B16" s="17" t="str">
        <x:v>使用量</x:v>
      </x:c>
      <x:c r="C16" s="17" t="str">
        <x:v>単位</x:v>
      </x:c>
      <x:c r="D16" s="17" t="str">
        <x:v>購入量</x:v>
      </x:c>
      <x:c r="E16" s="17" t="str">
        <x:v>購入価格（円）</x:v>
      </x:c>
      <x:c r="F16" s="17" t="str">
        <x:v>歩留まり</x:v>
      </x:c>
      <x:c r="G16" s="17" t="str">
        <x:v>使用単価（円）</x:v>
      </x:c>
      <x:c r="H16" s="17" t="str">
        <x:v>材料原価（円）</x:v>
      </x:c>
    </x:row>
    <x:row r="17" ht="25" customHeight="1">
      <x:c r="A17" s="3" t="str">
        <x:v>薄力粉</x:v>
      </x:c>
      <x:c r="B17" s="44" t="n">
        <x:v>600</x:v>
      </x:c>
      <x:c r="C17" s="3" t="str">
        <x:v>g</x:v>
      </x:c>
      <x:c r="D17" s="44" t="n">
        <x:v>1000</x:v>
      </x:c>
      <x:c r="E17" s="44" t="n">
        <x:v>400</x:v>
      </x:c>
      <x:c r="F17" s="50" t="n">
        <x:v>1</x:v>
      </x:c>
      <x:c r="G17" s="53" t="n">
        <x:f>IF(OR(NOT(ISNUMBER(D17)),D17&lt;=0,NOT(ISNUMBER(E17)),E17&lt;0,NOT(ISNUMBER(F17)),F17&lt;=0,F17&gt;1),"要確認",E17/D17/F17)</x:f>
        <x:v>0.4</x:v>
      </x:c>
      <x:c r="H17" s="63" t="n">
        <x:f>IF(OR(NOT(ISNUMBER(B17)),B17&lt;0,NOT(ISNUMBER(G17))),"要確認",B17*G17)</x:f>
        <x:v>240</x:v>
      </x:c>
    </x:row>
    <x:row r="18" ht="25" customHeight="1">
      <x:c r="A18" s="3" t="str">
        <x:v>バター</x:v>
      </x:c>
      <x:c r="B18" s="44" t="n">
        <x:v>300</x:v>
      </x:c>
      <x:c r="C18" s="3" t="str">
        <x:v>g</x:v>
      </x:c>
      <x:c r="D18" s="44" t="n">
        <x:v>450</x:v>
      </x:c>
      <x:c r="E18" s="44" t="n">
        <x:v>900</x:v>
      </x:c>
      <x:c r="F18" s="50" t="n">
        <x:v>1</x:v>
      </x:c>
      <x:c r="G18" s="53" t="n">
        <x:f>IF(OR(NOT(ISNUMBER(D18)),D18&lt;=0,NOT(ISNUMBER(E18)),E18&lt;0,NOT(ISNUMBER(F18)),F18&lt;=0,F18&gt;1),"要確認",E18/D18/F18)</x:f>
        <x:v>2</x:v>
      </x:c>
      <x:c r="H18" s="63" t="n">
        <x:f>IF(OR(NOT(ISNUMBER(B18)),B18&lt;0,NOT(ISNUMBER(G18))),"要確認",B18*G18)</x:f>
        <x:v>600</x:v>
      </x:c>
    </x:row>
    <x:row r="19" ht="25" customHeight="1">
      <x:c r="A19" s="3" t="str">
        <x:v>砂糖</x:v>
      </x:c>
      <x:c r="B19" s="44" t="n">
        <x:v>180</x:v>
      </x:c>
      <x:c r="C19" s="3" t="str">
        <x:v>g</x:v>
      </x:c>
      <x:c r="D19" s="44" t="n">
        <x:v>1000</x:v>
      </x:c>
      <x:c r="E19" s="44" t="n">
        <x:v>300</x:v>
      </x:c>
      <x:c r="F19" s="50" t="n">
        <x:v>1</x:v>
      </x:c>
      <x:c r="G19" s="53" t="n">
        <x:f>IF(OR(NOT(ISNUMBER(D19)),D19&lt;=0,NOT(ISNUMBER(E19)),E19&lt;0,NOT(ISNUMBER(F19)),F19&lt;=0,F19&gt;1),"要確認",E19/D19/F19)</x:f>
        <x:v>0.3</x:v>
      </x:c>
      <x:c r="H19" s="63" t="n">
        <x:f>IF(OR(NOT(ISNUMBER(B19)),B19&lt;0,NOT(ISNUMBER(G19))),"要確認",B19*G19)</x:f>
        <x:v>54</x:v>
      </x:c>
    </x:row>
    <x:row r="20" ht="25" customHeight="1">
      <x:c r="A20" s="11" t="str">
        <x:v>卵</x:v>
      </x:c>
      <x:c r="B20" s="45" t="n">
        <x:v>4</x:v>
      </x:c>
      <x:c r="C20" s="11" t="str">
        <x:v>個</x:v>
      </x:c>
      <x:c r="D20" s="45" t="n">
        <x:v>10</x:v>
      </x:c>
      <x:c r="E20" s="45" t="n">
        <x:v>300</x:v>
      </x:c>
      <x:c r="F20" s="51" t="n">
        <x:v>1</x:v>
      </x:c>
      <x:c r="G20" s="54" t="n">
        <x:f>IF(OR(NOT(ISNUMBER(D20)),D20&lt;=0,NOT(ISNUMBER(E20)),E20&lt;0,NOT(ISNUMBER(F20)),F20&lt;=0,F20&gt;1),"要確認",E20/D20/F20)</x:f>
        <x:v>30</x:v>
      </x:c>
      <x:c r="H20" s="64" t="n">
        <x:f>IF(OR(NOT(ISNUMBER(B20)),B20&lt;0,NOT(ISNUMBER(G20))),"要確認",B20*G20)</x:f>
        <x:v>120</x:v>
      </x:c>
    </x:row>
    <x:row r="21" ht="25" customHeight="1">
      <x:c r="A21" s="3"/>
      <x:c r="B21" s="3"/>
      <x:c r="C21" s="3"/>
      <x:c r="D21" s="3"/>
      <x:c r="E21" s="3"/>
      <x:c r="F21" s="3"/>
      <x:c r="G21" s="53"/>
      <x:c r="H21" s="63"/>
    </x:row>
    <x:row r="22" ht="25" customHeight="1">
      <x:c r="A22" s="3" t="str">
        <x:v>材料費 合計</x:v>
      </x:c>
      <x:c r="B22" s="3"/>
      <x:c r="C22" s="3"/>
      <x:c r="D22" s="3"/>
      <x:c r="E22" s="3"/>
      <x:c r="F22" s="3"/>
      <x:c r="G22" s="53"/>
      <x:c r="H22" s="63" t="n">
        <x:f>IF(COUNT(H17:H20)&lt;&gt;4,"要確認",SUM(H17:H20))</x:f>
        <x:v>1014</x:v>
      </x:c>
    </x:row>
    <x:row r="23" ht="25" customHeight="1">
      <x:c r="A23" s="3" t="str">
        <x:v>労務費（円／バッチ）</x:v>
      </x:c>
      <x:c r="B23" s="44" t="n">
        <x:v>600</x:v>
      </x:c>
      <x:c r="C23" s="3"/>
      <x:c r="D23" s="3"/>
      <x:c r="E23" s="3"/>
      <x:c r="F23" s="3"/>
      <x:c r="G23" s="53"/>
      <x:c r="H23" s="63" t="n">
        <x:f>IF(OR(NOT(ISNUMBER(B23)),B23&lt;0),"要確認",B23)</x:f>
        <x:v>600</x:v>
      </x:c>
    </x:row>
    <x:row r="24" ht="25" customHeight="1">
      <x:c r="A24" s="3" t="str">
        <x:v>諸経費（円／バッチ）</x:v>
      </x:c>
      <x:c r="B24" s="44" t="n">
        <x:v>120</x:v>
      </x:c>
      <x:c r="C24" s="3"/>
      <x:c r="D24" s="3"/>
      <x:c r="E24" s="3"/>
      <x:c r="F24" s="3"/>
      <x:c r="G24" s="53"/>
      <x:c r="H24" s="63" t="n">
        <x:f>IF(OR(NOT(ISNUMBER(B24)),B24&lt;0),"要確認",B24)</x:f>
        <x:v>120</x:v>
      </x:c>
    </x:row>
    <x:row r="25" ht="25" customHeight="1">
      <x:c r="A25" s="3" t="str">
        <x:v>包装費（円／食）</x:v>
      </x:c>
      <x:c r="B25" s="44" t="n">
        <x:v>10</x:v>
      </x:c>
      <x:c r="C25" s="3"/>
      <x:c r="D25" s="13" t="str">
        <x:v>包装費 × 提供数</x:v>
      </x:c>
      <x:c r="E25" s="13"/>
      <x:c r="F25" s="13"/>
      <x:c r="G25" s="55"/>
      <x:c r="H25" s="63" t="n">
        <x:f>IF(OR(NOT(ISNUMBER(B25)),B25&lt;0,NOT(ISNUMBER(B11)),B11&lt;=0),"要確認",B25*B11)</x:f>
        <x:v>120</x:v>
      </x:c>
    </x:row>
    <x:row r="26" ht="25" customHeight="1">
      <x:c r="A26" s="3"/>
      <x:c r="B26" s="3"/>
      <x:c r="C26" s="3"/>
      <x:c r="D26" s="13"/>
      <x:c r="E26" s="13"/>
      <x:c r="F26" s="13"/>
      <x:c r="G26" s="55"/>
      <x:c r="H26" s="63"/>
    </x:row>
    <x:row r="27" ht="30" customHeight="1">
      <x:c r="A27" s="31" t="str">
        <x:v>総原価（円／バッチ）</x:v>
      </x:c>
      <x:c r="B27" s="31"/>
      <x:c r="C27" s="31"/>
      <x:c r="D27" s="34"/>
      <x:c r="E27" s="34"/>
      <x:c r="F27" s="34"/>
      <x:c r="G27" s="56"/>
      <x:c r="H27" s="65" t="n">
        <x:f>IF(COUNT(H22:H25)&lt;&gt;4,"要確認",SUM(H22:H25))</x:f>
        <x:v>1854</x:v>
      </x:c>
    </x:row>
    <x:row r="28" ht="25" customHeight="1">
      <x:c r="A28" s="3" t="str">
        <x:v>1食あたりの原価（円）</x:v>
      </x:c>
      <x:c r="B28" s="3"/>
      <x:c r="C28" s="3"/>
      <x:c r="D28" s="13"/>
      <x:c r="E28" s="13"/>
      <x:c r="F28" s="13"/>
      <x:c r="G28" s="55"/>
      <x:c r="H28" s="63" t="n">
        <x:f>IF(OR(NOT(ISNUMBER(H27)),NOT(ISNUMBER(B11)),B11&lt;=0),"要確認",H27/B11)</x:f>
        <x:v>154.5</x:v>
      </x:c>
    </x:row>
    <x:row r="29" ht="25" customHeight="1">
      <x:c r="A29" s="3" t="str">
        <x:v>目標販売価格（円／食）</x:v>
      </x:c>
      <x:c r="B29" s="3"/>
      <x:c r="C29" s="3"/>
      <x:c r="D29" s="13" t="str">
        <x:v>原価 ÷ (1 − 目標マージン) × (1 ＋ 税率)</x:v>
      </x:c>
      <x:c r="E29" s="13"/>
      <x:c r="F29" s="13"/>
      <x:c r="G29" s="55"/>
      <x:c r="H29" s="63" t="n">
        <x:f>IF(OR(NOT(ISNUMBER(H28)),NOT(ISNUMBER(H11)),H11&lt;0,H11&gt;=1,NOT(ISNUMBER(H12)),H12&lt;0),"要確認",H28/(1-H11)*(1+H12))</x:f>
        <x:v>441.42857142857144</x:v>
      </x:c>
    </x:row>
    <x:row r="30" ht="25" customHeight="1">
      <x:c r="A30" s="3" t="str">
        <x:v>売価との差額（円／食）</x:v>
      </x:c>
      <x:c r="B30" s="3"/>
      <x:c r="C30" s="3"/>
      <x:c r="D30" s="13" t="str">
        <x:v>税抜売価 − 1食あたりの原価</x:v>
      </x:c>
      <x:c r="E30" s="13"/>
      <x:c r="F30" s="13"/>
      <x:c r="G30" s="55"/>
      <x:c r="H30" s="63" t="n">
        <x:f>IF(OR(NOT(ISNUMBER(H28)),NOT(ISNUMBER(E11)),E11&lt;0,NOT(ISNUMBER(H12)),H12&lt;0),"要確認",E11/(1+H12)-H28)</x:f>
        <x:v>325.5</x:v>
      </x:c>
    </x:row>
    <x:row r="31" ht="25" customHeight="1">
      <x:c r="A31" s="25" t="str">
        <x:v>差額率</x:v>
      </x:c>
      <x:c r="B31" s="25"/>
      <x:c r="C31" s="25"/>
      <x:c r="D31" s="14" t="str">
        <x:v>売価との差額 ÷ 税抜売価</x:v>
      </x:c>
      <x:c r="E31" s="14"/>
      <x:c r="F31" s="14"/>
      <x:c r="G31" s="58"/>
      <x:c r="H31" s="66" t="n">
        <x:f>IF(OR(NOT(ISNUMBER(H30)),NOT(ISNUMBER(E11)),E11&lt;=0),"要確認",H30/(E11/(1+H12)))</x:f>
        <x:v>0.678125</x:v>
      </x:c>
    </x:row>
    <x:row r="32" ht="25" customHeight="1">
      <x:c r="A32" s="3"/>
      <x:c r="B32" s="3"/>
      <x:c r="C32" s="3"/>
      <x:c r="D32" s="3"/>
      <x:c r="E32" s="3"/>
      <x:c r="F32" s="3"/>
      <x:c r="G32" s="3"/>
      <x:c r="H32" s="3"/>
    </x:row>
    <x:row r="33" ht="25" customHeight="1">
      <x:c r="A33" s="13" t="str">
        <x:v>架空の撮影・操作確認用サンプルです。数値は実店舗の価格や実績ではありません。</x:v>
      </x:c>
      <x:c r="B33" s="13"/>
      <x:c r="C33" s="13"/>
      <x:c r="D33" s="13"/>
      <x:c r="E33" s="13"/>
      <x:c r="F33" s="13"/>
      <x:c r="G33" s="13"/>
      <x:c r="H33" s="13"/>
    </x:row>
    <x:row r="34" ht="25" customHeight="1">
      <x:c r="A34" s="13" t="str">
        <x:v>登録費用に基づく計算です。未登録費用や店舗全体の税金等を含まず、店の純利益を示しません。</x:v>
      </x:c>
      <x:c r="B34" s="13"/>
      <x:c r="C34" s="13"/>
      <x:c r="D34" s="13"/>
      <x:c r="E34" s="13"/>
      <x:c r="F34" s="13"/>
      <x:c r="G34" s="13"/>
      <x:c r="H34" s="13"/>
    </x:row>
    <x:row r="35" ht="25" customHeight="1">
      <x:c r="A35" s="13" t="str">
        <x:v>「要確認」が出た場合は、未入力・購入量0・提供数0・目標マージン100%等の入力を確認してください。</x:v>
      </x:c>
      <x:c r="B35" s="13"/>
      <x:c r="C35" s="13"/>
      <x:c r="D35" s="13"/>
      <x:c r="E35" s="13"/>
      <x:c r="F35" s="13"/>
      <x:c r="G35" s="13"/>
      <x:c r="H35" s="13"/>
    </x:row>
    <x:row r="36" ht="25" customHeight="1">
      <x:c r="A36" s="3"/>
      <x:c r="B36" s="3"/>
      <x:c r="C36" s="3"/>
      <x:c r="D36" s="3"/>
      <x:c r="E36" s="3"/>
      <x:c r="F36" s="3"/>
      <x:c r="G36" s="3"/>
      <x:c r="H36" s="3"/>
    </x:row>
  </x:sheetData>
  <x:conditionalFormatting sqref="G17:H31">
    <x:cfRule type="containsText" dxfId="0" priority="1" operator="containsText" text="要確認"/>
  </x:conditionalFormatting>
  <x:conditionalFormatting sqref="B5:B5">
    <x:cfRule type="containsText" dxfId="1" priority="2" operator="containsText" text="要確認"/>
  </x:conditionalFormatting>
  <x:conditionalFormatting sqref="E5:E5">
    <x:cfRule type="containsText" dxfId="2" priority="3" operator="containsText" text="要確認"/>
  </x:conditionalFormatting>
  <x:conditionalFormatting sqref="H5:H5">
    <x:cfRule type="containsText" dxfId="3" priority="4" operator="containsText" text="要確認"/>
  </x:conditionalFormatting>
  <x:conditionalFormatting sqref="B7:B7">
    <x:cfRule type="containsText" dxfId="4" priority="5" operator="containsText" text="要確認"/>
  </x:conditionalFormatting>
  <x:conditionalFormatting sqref="E7:E7">
    <x:cfRule type="containsText" dxfId="5" priority="6" operator="containsText" text="要確認"/>
  </x:conditionalFormatting>
  <x:conditionalFormatting sqref="H7:H7">
    <x:cfRule type="containsText" dxfId="6" priority="7" operator="containsText" text="要確認"/>
  </x:conditionalFormatting>
  <x:dataValidations count="1">
    <x:dataValidation type="whole" operator="between" sqref="B11">
      <x:formula1>1</x:formula1>
      <x:formula2>1000000</x:formula2>
    </x:dataValidation>
  </x:dataValidations>
  <x:pageMargins left="0.7" right="0.7" top="0.75" bottom="0.75" header="0.3" footer="0.3"/>
</x:worksheet>
</file>